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2019\protocol\"/>
    </mc:Choice>
  </mc:AlternateContent>
  <xr:revisionPtr revIDLastSave="0" documentId="13_ncr:1_{AE68B30F-2E2C-4969-9387-797328F96CE6}" xr6:coauthVersionLast="45" xr6:coauthVersionMax="45" xr10:uidLastSave="{00000000-0000-0000-0000-000000000000}"/>
  <bookViews>
    <workbookView xWindow="-2430" yWindow="1470" windowWidth="28725" windowHeight="14985" xr2:uid="{00000000-000D-0000-FFFF-FFFF00000000}"/>
  </bookViews>
  <sheets>
    <sheet name="Sheet1"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1" i="2" l="1"/>
  <c r="T12" i="2"/>
  <c r="T6" i="2"/>
  <c r="T5" i="2"/>
  <c r="Q12" i="2" l="1"/>
  <c r="N12" i="2"/>
  <c r="K12" i="2"/>
  <c r="H12" i="2"/>
  <c r="E12" i="2"/>
  <c r="U12" i="2" s="1"/>
  <c r="Q11" i="2"/>
  <c r="N11" i="2"/>
  <c r="K11" i="2"/>
  <c r="H11" i="2"/>
  <c r="E11" i="2"/>
  <c r="Q6" i="2"/>
  <c r="N6" i="2"/>
  <c r="K6" i="2"/>
  <c r="H6" i="2"/>
  <c r="E6" i="2"/>
  <c r="Q5" i="2"/>
  <c r="N5" i="2"/>
  <c r="K5" i="2"/>
  <c r="H5" i="2"/>
  <c r="E5" i="2"/>
  <c r="U5" i="2" l="1"/>
  <c r="U6" i="2"/>
  <c r="U11" i="2"/>
  <c r="R5" i="2"/>
  <c r="S6" i="2"/>
  <c r="S11" i="2"/>
  <c r="R11" i="2"/>
  <c r="S5" i="2"/>
  <c r="S12" i="2"/>
  <c r="R6" i="2"/>
  <c r="R12" i="2"/>
</calcChain>
</file>

<file path=xl/sharedStrings.xml><?xml version="1.0" encoding="utf-8"?>
<sst xmlns="http://schemas.openxmlformats.org/spreadsheetml/2006/main" count="66" uniqueCount="29">
  <si>
    <t>B</t>
  </si>
  <si>
    <t>G</t>
  </si>
  <si>
    <t>methyl.</t>
  </si>
  <si>
    <t>Electrophoresis Results</t>
  </si>
  <si>
    <t>Sample</t>
    <phoneticPr fontId="10" type="noConversion"/>
  </si>
  <si>
    <t>Comment</t>
    <phoneticPr fontId="10" type="noConversion"/>
  </si>
  <si>
    <t>result example01</t>
    <phoneticPr fontId="10" type="noConversion"/>
  </si>
  <si>
    <t>result example02</t>
    <phoneticPr fontId="10" type="noConversion"/>
  </si>
  <si>
    <t>ELOVL2</t>
  </si>
  <si>
    <t>ELOVL2</t>
    <phoneticPr fontId="1" type="noConversion"/>
  </si>
  <si>
    <t>FHL2</t>
  </si>
  <si>
    <t>FHL2</t>
    <phoneticPr fontId="1" type="noConversion"/>
  </si>
  <si>
    <t>KLF14</t>
  </si>
  <si>
    <t>KLF14</t>
    <phoneticPr fontId="1" type="noConversion"/>
  </si>
  <si>
    <t>C1orf132</t>
  </si>
  <si>
    <t>C1orf132</t>
    <phoneticPr fontId="1" type="noConversion"/>
  </si>
  <si>
    <t>TRIM59</t>
  </si>
  <si>
    <t>TRIM59</t>
    <phoneticPr fontId="1" type="noConversion"/>
  </si>
  <si>
    <t>Estimated Age (years)</t>
    <phoneticPr fontId="1" type="noConversion"/>
  </si>
  <si>
    <t>Blood</t>
    <phoneticPr fontId="1" type="noConversion"/>
  </si>
  <si>
    <t>Saliva</t>
    <phoneticPr fontId="1" type="noConversion"/>
  </si>
  <si>
    <t>example-Blood</t>
    <phoneticPr fontId="1" type="noConversion"/>
  </si>
  <si>
    <t>example-Saliva</t>
    <phoneticPr fontId="1" type="noConversion"/>
  </si>
  <si>
    <t>Y</t>
    <phoneticPr fontId="1" type="noConversion"/>
  </si>
  <si>
    <t>R</t>
    <phoneticPr fontId="1" type="noConversion"/>
  </si>
  <si>
    <t>Tissue-combined model</t>
  </si>
  <si>
    <t>Tissue-combined model</t>
    <phoneticPr fontId="1" type="noConversion"/>
  </si>
  <si>
    <t>*Please enter the height of each peak, then you will get the value of methylation and an estimated age automatically. If you observe splitted blue peaks at the TRIM59 locus, please enter the height of a higher peak.</t>
    <phoneticPr fontId="1" type="noConversion"/>
  </si>
  <si>
    <t>Buccal cell</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</si>
</sst>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_ "/>
  </numFmts>
  <fonts count="19" x14ac:knownFonts="1">
    <font>
      <sz val="10"/>
      <color theme="1"/>
      <name val="Arial"/>
      <family val="2"/>
      <charset val="129"/>
    </font>
    <font>
      <sz val="8"/>
      <name val="Arial"/>
      <family val="2"/>
      <charset val="129"/>
    </font>
    <font>
      <sz val="11"/>
      <color theme="1"/>
      <name val="Arial"/>
      <family val="2"/>
    </font>
    <font>
      <b/>
      <sz val="11"/>
      <color theme="1"/>
      <name val="Arial"/>
      <family val="2"/>
    </font>
    <font>
      <b/>
      <sz val="11"/>
      <color rgb="FF0000FF"/>
      <name val="Arial"/>
      <family val="2"/>
    </font>
    <font>
      <b/>
      <sz val="11"/>
      <color rgb="FF006600"/>
      <name val="Arial"/>
      <family val="2"/>
    </font>
    <font>
      <sz val="11"/>
      <color theme="1"/>
      <name val="Tahoma"/>
      <family val="2"/>
    </font>
    <font>
      <b/>
      <sz val="11"/>
      <color theme="1"/>
      <name val="Tahoma"/>
      <family val="2"/>
    </font>
    <font>
      <b/>
      <sz val="14"/>
      <color theme="1"/>
      <name val="Arial"/>
      <family val="2"/>
    </font>
    <font>
      <sz val="11"/>
      <name val="Arial"/>
      <family val="2"/>
    </font>
    <font>
      <sz val="8"/>
      <name val="돋움"/>
      <family val="3"/>
      <charset val="129"/>
    </font>
    <font>
      <sz val="11"/>
      <color indexed="8"/>
      <name val="Arial"/>
      <family val="2"/>
    </font>
    <font>
      <sz val="10"/>
      <name val="Verdana"/>
      <family val="2"/>
    </font>
    <font>
      <b/>
      <sz val="11"/>
      <name val="Arial"/>
      <family val="2"/>
    </font>
    <font>
      <sz val="11"/>
      <color indexed="8"/>
      <name val="Tahoma"/>
      <family val="2"/>
    </font>
    <font>
      <sz val="11"/>
      <color theme="1"/>
      <name val="Arial"/>
      <family val="2"/>
      <charset val="129"/>
    </font>
    <font>
      <b/>
      <sz val="11"/>
      <color rgb="FFFF0000"/>
      <name val="Arial"/>
      <family val="2"/>
    </font>
    <font>
      <b/>
      <sz val="11"/>
      <color indexed="8"/>
      <name val="Tahoma"/>
      <family val="2"/>
    </font>
    <font>
      <sz val="11"/>
      <color rgb="FF0000FF"/>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0" fontId="12" fillId="0" borderId="0"/>
  </cellStyleXfs>
  <cellXfs count="72">
    <xf numFmtId="0" fontId="0" fillId="0" borderId="0" xfId="0"/>
    <xf numFmtId="0" fontId="2" fillId="0" borderId="0" xfId="0" applyFont="1" applyAlignment="1">
      <alignment vertical="center"/>
    </xf>
    <xf numFmtId="0" fontId="8" fillId="0" borderId="0" xfId="0" applyFont="1" applyAlignment="1">
      <alignmen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11" fillId="0" borderId="0" xfId="0" applyFont="1"/>
    <xf numFmtId="0" fontId="9" fillId="0" borderId="8" xfId="0" applyFont="1" applyBorder="1" applyAlignment="1">
      <alignment horizontal="left"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0" borderId="2" xfId="0" applyFont="1" applyBorder="1" applyAlignment="1">
      <alignment vertical="center"/>
    </xf>
    <xf numFmtId="0" fontId="15" fillId="0" borderId="0" xfId="0" applyFont="1" applyAlignment="1">
      <alignmen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0" fontId="15" fillId="5"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6" borderId="6"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6" borderId="1" xfId="0" applyFont="1" applyFill="1" applyBorder="1" applyAlignment="1">
      <alignment horizontal="center" vertical="center"/>
    </xf>
    <xf numFmtId="2" fontId="7" fillId="0" borderId="1" xfId="0" applyNumberFormat="1"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176" fontId="6" fillId="2" borderId="11" xfId="0" applyNumberFormat="1" applyFont="1" applyFill="1" applyBorder="1" applyAlignment="1">
      <alignment horizontal="center" vertical="center"/>
    </xf>
    <xf numFmtId="176" fontId="6" fillId="4" borderId="11" xfId="0" applyNumberFormat="1" applyFont="1" applyFill="1" applyBorder="1" applyAlignment="1">
      <alignment horizontal="center" vertical="center"/>
    </xf>
    <xf numFmtId="176" fontId="6" fillId="5" borderId="11" xfId="0" applyNumberFormat="1" applyFont="1" applyFill="1" applyBorder="1" applyAlignment="1">
      <alignment horizontal="center" vertical="center"/>
    </xf>
    <xf numFmtId="176" fontId="6" fillId="3" borderId="11" xfId="0" applyNumberFormat="1" applyFont="1" applyFill="1" applyBorder="1" applyAlignment="1">
      <alignment horizontal="center" vertical="center"/>
    </xf>
    <xf numFmtId="176" fontId="6" fillId="6" borderId="11" xfId="0" applyNumberFormat="1" applyFont="1" applyFill="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176" fontId="6" fillId="2" borderId="13" xfId="0" applyNumberFormat="1" applyFont="1" applyFill="1" applyBorder="1" applyAlignment="1">
      <alignment horizontal="center" vertical="center"/>
    </xf>
    <xf numFmtId="176" fontId="6" fillId="4" borderId="13" xfId="0" applyNumberFormat="1" applyFont="1" applyFill="1" applyBorder="1" applyAlignment="1">
      <alignment horizontal="center" vertical="center"/>
    </xf>
    <xf numFmtId="176" fontId="6" fillId="5" borderId="13" xfId="0" applyNumberFormat="1" applyFont="1" applyFill="1" applyBorder="1" applyAlignment="1">
      <alignment horizontal="center" vertical="center"/>
    </xf>
    <xf numFmtId="176" fontId="6" fillId="3" borderId="13" xfId="0" applyNumberFormat="1" applyFont="1" applyFill="1" applyBorder="1" applyAlignment="1">
      <alignment horizontal="center" vertical="center"/>
    </xf>
    <xf numFmtId="176" fontId="6" fillId="6" borderId="13" xfId="0" applyNumberFormat="1" applyFont="1" applyFill="1" applyBorder="1" applyAlignment="1">
      <alignment horizontal="center" vertical="center"/>
    </xf>
    <xf numFmtId="0" fontId="15" fillId="6" borderId="7" xfId="0" applyFont="1" applyFill="1" applyBorder="1" applyAlignment="1">
      <alignment horizontal="center" vertical="center"/>
    </xf>
    <xf numFmtId="177" fontId="2" fillId="0" borderId="11" xfId="0" applyNumberFormat="1" applyFont="1" applyBorder="1" applyAlignment="1">
      <alignment vertical="center"/>
    </xf>
    <xf numFmtId="177" fontId="11" fillId="0" borderId="11" xfId="0" applyNumberFormat="1" applyFont="1" applyBorder="1"/>
    <xf numFmtId="177" fontId="2" fillId="0" borderId="13" xfId="0" applyNumberFormat="1" applyFont="1" applyBorder="1" applyAlignment="1">
      <alignment vertical="center"/>
    </xf>
    <xf numFmtId="177" fontId="11" fillId="0" borderId="13" xfId="0" applyNumberFormat="1" applyFont="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2" fontId="14" fillId="0" borderId="1" xfId="0" applyNumberFormat="1" applyFont="1" applyBorder="1" applyAlignment="1">
      <alignment horizontal="center"/>
    </xf>
    <xf numFmtId="2" fontId="6" fillId="0" borderId="2" xfId="0" applyNumberFormat="1" applyFont="1" applyBorder="1" applyAlignment="1">
      <alignment horizontal="center" vertical="center"/>
    </xf>
    <xf numFmtId="2" fontId="14" fillId="0" borderId="2" xfId="0" applyNumberFormat="1" applyFont="1" applyBorder="1" applyAlignment="1">
      <alignment horizontal="center"/>
    </xf>
    <xf numFmtId="0" fontId="13"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2" fillId="0" borderId="3" xfId="0" applyFont="1" applyBorder="1" applyAlignment="1">
      <alignment horizontal="center" vertical="center"/>
    </xf>
    <xf numFmtId="2" fontId="14" fillId="0" borderId="0" xfId="0" applyNumberFormat="1" applyFont="1" applyBorder="1" applyAlignment="1">
      <alignment horizontal="center"/>
    </xf>
    <xf numFmtId="2" fontId="14" fillId="0" borderId="13" xfId="0" applyNumberFormat="1" applyFont="1" applyBorder="1" applyAlignment="1">
      <alignment horizontal="center"/>
    </xf>
    <xf numFmtId="2" fontId="14" fillId="0" borderId="4" xfId="0" applyNumberFormat="1" applyFont="1" applyBorder="1" applyAlignment="1">
      <alignment horizontal="center"/>
    </xf>
    <xf numFmtId="2" fontId="17" fillId="0" borderId="8" xfId="0" applyNumberFormat="1" applyFont="1" applyBorder="1" applyAlignment="1">
      <alignment horizontal="center"/>
    </xf>
    <xf numFmtId="0" fontId="18" fillId="0" borderId="0" xfId="0" applyFont="1" applyAlignment="1">
      <alignment vertical="center"/>
    </xf>
    <xf numFmtId="0" fontId="18" fillId="0" borderId="0" xfId="0" applyFont="1"/>
    <xf numFmtId="0" fontId="3" fillId="3" borderId="6"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1" fillId="0" borderId="5" xfId="0" applyFont="1" applyBorder="1" applyAlignment="1">
      <alignment horizontal="center" vertical="center"/>
    </xf>
    <xf numFmtId="0" fontId="3" fillId="2" borderId="6"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6" xfId="0" applyFont="1" applyFill="1" applyBorder="1" applyAlignment="1">
      <alignment horizontal="center" vertical="center"/>
    </xf>
    <xf numFmtId="0" fontId="11" fillId="0" borderId="8" xfId="0" applyFont="1" applyBorder="1" applyAlignment="1">
      <alignment horizontal="center" vertical="center"/>
    </xf>
    <xf numFmtId="2" fontId="14" fillId="0" borderId="9" xfId="0" applyNumberFormat="1" applyFont="1" applyBorder="1" applyAlignment="1">
      <alignment horizontal="center"/>
    </xf>
    <xf numFmtId="2" fontId="14" fillId="0" borderId="10" xfId="0" applyNumberFormat="1" applyFont="1" applyBorder="1" applyAlignment="1">
      <alignment horizont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cellXfs>
  <cellStyles count="2">
    <cellStyle name="Normale 2" xfId="1" xr:uid="{E523B8E5-D43E-4B93-ACB9-01E1D389E218}"/>
    <cellStyle name="표준" xfId="0" builtinId="0"/>
  </cellStyles>
  <dxfs count="0"/>
  <tableStyles count="0" defaultTableStyle="TableStyleMedium2" defaultPivotStyle="PivotStyleLight16"/>
  <colors>
    <mruColors>
      <color rgb="FF0000FF"/>
      <color rgb="FF00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17"/>
  <sheetViews>
    <sheetView tabSelected="1" workbookViewId="0">
      <selection activeCell="Q27" sqref="Q27"/>
    </sheetView>
  </sheetViews>
  <sheetFormatPr defaultRowHeight="14.25" x14ac:dyDescent="0.2"/>
  <cols>
    <col min="1" max="1" width="20.7109375" style="1" customWidth="1"/>
    <col min="2" max="2" width="28.42578125" style="1" customWidth="1"/>
    <col min="3" max="4" width="7.140625" style="12" customWidth="1"/>
    <col min="5" max="5" width="10.5703125" style="12" customWidth="1"/>
    <col min="6" max="7" width="7.140625" style="12" customWidth="1"/>
    <col min="8" max="8" width="10.5703125" style="12" customWidth="1"/>
    <col min="9" max="10" width="7.140625" style="12" customWidth="1"/>
    <col min="11" max="11" width="10.5703125" style="12" customWidth="1"/>
    <col min="12" max="13" width="7.140625" style="12" customWidth="1"/>
    <col min="14" max="14" width="10.5703125" style="12" customWidth="1"/>
    <col min="15" max="16" width="7.140625" style="12" customWidth="1"/>
    <col min="17" max="17" width="10.5703125" style="12" customWidth="1"/>
    <col min="18" max="18" width="25.28515625" style="1" customWidth="1"/>
    <col min="19" max="21" width="26.5703125" style="7" customWidth="1"/>
    <col min="22" max="16384" width="9.140625" style="1"/>
  </cols>
  <sheetData>
    <row r="2" spans="1:21" ht="18" x14ac:dyDescent="0.2">
      <c r="A2" s="2" t="s">
        <v>3</v>
      </c>
    </row>
    <row r="3" spans="1:21" ht="15" x14ac:dyDescent="0.2">
      <c r="A3" s="59" t="s">
        <v>4</v>
      </c>
      <c r="B3" s="61" t="s">
        <v>5</v>
      </c>
      <c r="C3" s="63" t="s">
        <v>9</v>
      </c>
      <c r="D3" s="63"/>
      <c r="E3" s="63"/>
      <c r="F3" s="64" t="s">
        <v>11</v>
      </c>
      <c r="G3" s="64"/>
      <c r="H3" s="64"/>
      <c r="I3" s="65" t="s">
        <v>13</v>
      </c>
      <c r="J3" s="65"/>
      <c r="K3" s="65"/>
      <c r="L3" s="56" t="s">
        <v>15</v>
      </c>
      <c r="M3" s="56"/>
      <c r="N3" s="56"/>
      <c r="O3" s="57" t="s">
        <v>17</v>
      </c>
      <c r="P3" s="57"/>
      <c r="Q3" s="58"/>
      <c r="R3" s="42" t="s">
        <v>18</v>
      </c>
      <c r="S3" s="42" t="s">
        <v>18</v>
      </c>
      <c r="T3" s="42" t="s">
        <v>18</v>
      </c>
      <c r="U3" s="42" t="s">
        <v>18</v>
      </c>
    </row>
    <row r="4" spans="1:21" ht="15" x14ac:dyDescent="0.2">
      <c r="A4" s="60"/>
      <c r="B4" s="62"/>
      <c r="C4" s="47" t="s">
        <v>23</v>
      </c>
      <c r="D4" s="48" t="s">
        <v>24</v>
      </c>
      <c r="E4" s="13" t="s">
        <v>2</v>
      </c>
      <c r="F4" s="47" t="s">
        <v>23</v>
      </c>
      <c r="G4" s="48" t="s">
        <v>24</v>
      </c>
      <c r="H4" s="14" t="s">
        <v>2</v>
      </c>
      <c r="I4" s="18" t="s">
        <v>0</v>
      </c>
      <c r="J4" s="19" t="s">
        <v>1</v>
      </c>
      <c r="K4" s="15" t="s">
        <v>2</v>
      </c>
      <c r="L4" s="9" t="s">
        <v>0</v>
      </c>
      <c r="M4" s="10" t="s">
        <v>1</v>
      </c>
      <c r="N4" s="16" t="s">
        <v>2</v>
      </c>
      <c r="O4" s="20" t="s">
        <v>0</v>
      </c>
      <c r="P4" s="21" t="s">
        <v>1</v>
      </c>
      <c r="Q4" s="37" t="s">
        <v>2</v>
      </c>
      <c r="R4" s="43" t="s">
        <v>19</v>
      </c>
      <c r="S4" s="43" t="s">
        <v>20</v>
      </c>
      <c r="T4" s="43" t="s">
        <v>28</v>
      </c>
      <c r="U4" s="49" t="s">
        <v>26</v>
      </c>
    </row>
    <row r="5" spans="1:21" ht="15.75" customHeight="1" x14ac:dyDescent="0.2">
      <c r="A5" s="3" t="s">
        <v>6</v>
      </c>
      <c r="B5" s="4" t="s">
        <v>21</v>
      </c>
      <c r="C5" s="23">
        <v>236</v>
      </c>
      <c r="D5" s="24">
        <v>310</v>
      </c>
      <c r="E5" s="25">
        <f>IFERROR(C5/(C5+D5),"")</f>
        <v>0.43223443223443225</v>
      </c>
      <c r="F5" s="23">
        <v>190</v>
      </c>
      <c r="G5" s="24">
        <v>299</v>
      </c>
      <c r="H5" s="26">
        <f>IFERROR(F5/(F5+G5),"")</f>
        <v>0.3885480572597137</v>
      </c>
      <c r="I5" s="23">
        <v>247</v>
      </c>
      <c r="J5" s="24">
        <v>2688</v>
      </c>
      <c r="K5" s="27">
        <f>IFERROR(I5/(I5+J5),"")</f>
        <v>8.4156729131175473E-2</v>
      </c>
      <c r="L5" s="23">
        <v>299</v>
      </c>
      <c r="M5" s="24">
        <v>67</v>
      </c>
      <c r="N5" s="28">
        <f>IFERROR(L5/(L5+M5),"")</f>
        <v>0.81693989071038253</v>
      </c>
      <c r="O5" s="23">
        <v>261</v>
      </c>
      <c r="P5" s="24">
        <v>573</v>
      </c>
      <c r="Q5" s="29">
        <f>IFERROR(O5/(O5+P5),"")</f>
        <v>0.31294964028776978</v>
      </c>
      <c r="R5" s="22">
        <f>IFERROR(8.052+55.673*E5+47.141*H5+62.87*K5+(-29.075)*N5+23.671*Q5,"")</f>
        <v>39.378568686392136</v>
      </c>
      <c r="S5" s="52">
        <f xml:space="preserve"> IFERROR(7.527+47.078*E5+42.389*H5+48.479*K5-28.159*N5+41.281*Q5,"")</f>
        <v>38.340393989670616</v>
      </c>
      <c r="T5" s="44">
        <f xml:space="preserve"> IFERROR(-9.277+32.589*E5+49.115*H5+41.814*K5-9.228*N5+59.484*Q5,"")</f>
        <v>38.48833030769201</v>
      </c>
      <c r="U5" s="67">
        <f xml:space="preserve"> IFERROR(-3.447+44.59*E5+50.188*H5+49.747*K5-17.131*N5+43.22*Q5,"")</f>
        <v>39.044014220650283</v>
      </c>
    </row>
    <row r="6" spans="1:21" x14ac:dyDescent="0.2">
      <c r="A6" s="8" t="s">
        <v>7</v>
      </c>
      <c r="B6" s="5" t="s">
        <v>22</v>
      </c>
      <c r="C6" s="30">
        <v>205</v>
      </c>
      <c r="D6" s="31">
        <v>287</v>
      </c>
      <c r="E6" s="32">
        <f>IFERROR(C6/(C6+D6),"")</f>
        <v>0.41666666666666669</v>
      </c>
      <c r="F6" s="30">
        <v>106</v>
      </c>
      <c r="G6" s="31">
        <v>234</v>
      </c>
      <c r="H6" s="33">
        <f>IFERROR(F6/(F6+G6),"")</f>
        <v>0.31176470588235294</v>
      </c>
      <c r="I6" s="30">
        <v>162</v>
      </c>
      <c r="J6" s="31">
        <v>1704</v>
      </c>
      <c r="K6" s="34">
        <f>IFERROR(I6/(I6+J6),"")</f>
        <v>8.6816720257234734E-2</v>
      </c>
      <c r="L6" s="30">
        <v>85</v>
      </c>
      <c r="M6" s="31">
        <v>57</v>
      </c>
      <c r="N6" s="35">
        <f>IFERROR(L6/(L6+M6),"")</f>
        <v>0.59859154929577463</v>
      </c>
      <c r="O6" s="30">
        <v>168</v>
      </c>
      <c r="P6" s="31">
        <v>329</v>
      </c>
      <c r="Q6" s="36">
        <f>IFERROR(O6/(O6+P6),"")</f>
        <v>0.3380281690140845</v>
      </c>
      <c r="R6" s="45">
        <f>IFERROR(8.052+55.673*E6+47.141*H6+62.87*K6-29.075*N6+23.671*Q6,"")</f>
        <v>42.001566028863422</v>
      </c>
      <c r="S6" s="53">
        <f xml:space="preserve"> IFERROR(7.527+47.078*E6+42.389*H6+48.479*K6-28.159*N6+41.281*Q6,"")</f>
        <v>41.665416640781579</v>
      </c>
      <c r="T6" s="46">
        <f xml:space="preserve"> IFERROR(-9.277+32.589*E6+49.115*H6+41.814*K6-9.228*N6+59.484*Q6,"")</f>
        <v>37.827692658980176</v>
      </c>
      <c r="U6" s="68">
        <f t="shared" ref="U6:U12" si="0" xml:space="preserve"> IFERROR(-3.447+44.59*E6+50.188*H6+49.747*K6-17.131*N6+43.22*Q6,"")</f>
        <v>39.452990741929682</v>
      </c>
    </row>
    <row r="7" spans="1:21" x14ac:dyDescent="0.2">
      <c r="A7" s="6"/>
      <c r="B7" s="6"/>
      <c r="R7" s="38"/>
      <c r="S7" s="39"/>
      <c r="T7" s="50"/>
      <c r="U7" s="50"/>
    </row>
    <row r="8" spans="1:21" x14ac:dyDescent="0.2">
      <c r="A8" s="6"/>
      <c r="B8" s="6"/>
      <c r="R8" s="40"/>
      <c r="S8" s="41"/>
      <c r="T8" s="50"/>
      <c r="U8" s="51"/>
    </row>
    <row r="9" spans="1:21" ht="15" x14ac:dyDescent="0.2">
      <c r="A9" s="59" t="s">
        <v>4</v>
      </c>
      <c r="B9" s="61" t="s">
        <v>5</v>
      </c>
      <c r="C9" s="63" t="s">
        <v>8</v>
      </c>
      <c r="D9" s="63"/>
      <c r="E9" s="63"/>
      <c r="F9" s="64" t="s">
        <v>10</v>
      </c>
      <c r="G9" s="64"/>
      <c r="H9" s="64"/>
      <c r="I9" s="65" t="s">
        <v>12</v>
      </c>
      <c r="J9" s="65"/>
      <c r="K9" s="65"/>
      <c r="L9" s="56" t="s">
        <v>14</v>
      </c>
      <c r="M9" s="56"/>
      <c r="N9" s="56"/>
      <c r="O9" s="57" t="s">
        <v>16</v>
      </c>
      <c r="P9" s="57"/>
      <c r="Q9" s="57"/>
      <c r="R9" s="42" t="s">
        <v>18</v>
      </c>
      <c r="S9" s="69" t="s">
        <v>18</v>
      </c>
      <c r="T9" s="42" t="s">
        <v>18</v>
      </c>
      <c r="U9" s="71" t="s">
        <v>18</v>
      </c>
    </row>
    <row r="10" spans="1:21" ht="14.25" customHeight="1" x14ac:dyDescent="0.2">
      <c r="A10" s="60"/>
      <c r="B10" s="66"/>
      <c r="C10" s="47" t="s">
        <v>23</v>
      </c>
      <c r="D10" s="48" t="s">
        <v>24</v>
      </c>
      <c r="E10" s="13" t="s">
        <v>2</v>
      </c>
      <c r="F10" s="47" t="s">
        <v>23</v>
      </c>
      <c r="G10" s="48" t="s">
        <v>24</v>
      </c>
      <c r="H10" s="14" t="s">
        <v>2</v>
      </c>
      <c r="I10" s="18" t="s">
        <v>0</v>
      </c>
      <c r="J10" s="19" t="s">
        <v>1</v>
      </c>
      <c r="K10" s="15" t="s">
        <v>2</v>
      </c>
      <c r="L10" s="9" t="s">
        <v>0</v>
      </c>
      <c r="M10" s="10" t="s">
        <v>1</v>
      </c>
      <c r="N10" s="16" t="s">
        <v>2</v>
      </c>
      <c r="O10" s="20" t="s">
        <v>0</v>
      </c>
      <c r="P10" s="21" t="s">
        <v>1</v>
      </c>
      <c r="Q10" s="17" t="s">
        <v>2</v>
      </c>
      <c r="R10" s="43" t="s">
        <v>19</v>
      </c>
      <c r="S10" s="70" t="s">
        <v>20</v>
      </c>
      <c r="T10" s="43" t="s">
        <v>28</v>
      </c>
      <c r="U10" s="71" t="s">
        <v>25</v>
      </c>
    </row>
    <row r="11" spans="1:21" x14ac:dyDescent="0.2">
      <c r="A11" s="4"/>
      <c r="B11" s="4"/>
      <c r="C11" s="23"/>
      <c r="D11" s="24"/>
      <c r="E11" s="25" t="str">
        <f>IFERROR(C11/(C11+D11),"")</f>
        <v/>
      </c>
      <c r="F11" s="23"/>
      <c r="G11" s="24"/>
      <c r="H11" s="26" t="str">
        <f>IFERROR(F11/(F11+G11),"")</f>
        <v/>
      </c>
      <c r="I11" s="23"/>
      <c r="J11" s="24"/>
      <c r="K11" s="27" t="str">
        <f>IFERROR(I11/(I11+J11),"")</f>
        <v/>
      </c>
      <c r="L11" s="23"/>
      <c r="M11" s="24"/>
      <c r="N11" s="28" t="str">
        <f>IFERROR(L11/(L11+M11),"")</f>
        <v/>
      </c>
      <c r="O11" s="23"/>
      <c r="P11" s="24"/>
      <c r="Q11" s="29" t="str">
        <f>IFERROR(O11/(O11+P11),"")</f>
        <v/>
      </c>
      <c r="R11" s="22" t="str">
        <f>IFERROR(8.052+55.673*E11+47.141*H11+62.87*K11-29.075*N11+23.671*Q11,"")</f>
        <v/>
      </c>
      <c r="S11" s="52" t="str">
        <f xml:space="preserve"> IFERROR(7.527+47.078*E11+42.389*H11+48.479*K11-28.159*N11+41.281*Q11,"")</f>
        <v/>
      </c>
      <c r="T11" s="44" t="str">
        <f t="shared" ref="T7:T12" si="1" xml:space="preserve"> IFERROR(-9.277+32.589*E11+49.115*H11+41.814*K11-9.228*N11+59.484*Q11,"")</f>
        <v/>
      </c>
      <c r="U11" s="67" t="str">
        <f t="shared" si="0"/>
        <v/>
      </c>
    </row>
    <row r="12" spans="1:21" x14ac:dyDescent="0.2">
      <c r="A12" s="5"/>
      <c r="B12" s="11"/>
      <c r="C12" s="30"/>
      <c r="D12" s="31"/>
      <c r="E12" s="32" t="str">
        <f t="shared" ref="E12" si="2">IFERROR(C12/(C12+D12),"")</f>
        <v/>
      </c>
      <c r="F12" s="30"/>
      <c r="G12" s="31"/>
      <c r="H12" s="33" t="str">
        <f t="shared" ref="H12" si="3">IFERROR(F12/(F12+G12),"")</f>
        <v/>
      </c>
      <c r="I12" s="30"/>
      <c r="J12" s="31"/>
      <c r="K12" s="34" t="str">
        <f t="shared" ref="K12" si="4">IFERROR(I12/(I12+J12),"")</f>
        <v/>
      </c>
      <c r="L12" s="30"/>
      <c r="M12" s="31"/>
      <c r="N12" s="35" t="str">
        <f t="shared" ref="N12" si="5">IFERROR(L12/(L12+M12),"")</f>
        <v/>
      </c>
      <c r="O12" s="30"/>
      <c r="P12" s="31"/>
      <c r="Q12" s="36" t="str">
        <f t="shared" ref="Q12" si="6">IFERROR(O12/(O12+P12),"")</f>
        <v/>
      </c>
      <c r="R12" s="45" t="str">
        <f>IFERROR(8.052+55.673*E12+47.141*H12+62.87*K12-29.075*N12+23.671*Q12,"")</f>
        <v/>
      </c>
      <c r="S12" s="53" t="str">
        <f xml:space="preserve"> IFERROR(7.527+47.078*E12+42.389*H12+48.479*K12-28.159*N12+41.281*Q12,"")</f>
        <v/>
      </c>
      <c r="T12" s="46" t="str">
        <f t="shared" si="1"/>
        <v/>
      </c>
      <c r="U12" s="68" t="str">
        <f t="shared" si="0"/>
        <v/>
      </c>
    </row>
    <row r="13" spans="1:21" s="55" customFormat="1" x14ac:dyDescent="0.2">
      <c r="A13" s="54" t="s">
        <v>27</v>
      </c>
      <c r="B13" s="54"/>
      <c r="C13" s="54"/>
      <c r="D13" s="54"/>
      <c r="E13" s="54"/>
      <c r="F13" s="54"/>
      <c r="G13" s="54"/>
      <c r="H13" s="54"/>
      <c r="I13" s="54"/>
      <c r="J13" s="54"/>
      <c r="K13" s="54"/>
      <c r="L13" s="54"/>
      <c r="M13" s="54"/>
      <c r="N13" s="54"/>
      <c r="O13" s="54"/>
      <c r="P13" s="54"/>
      <c r="Q13" s="54"/>
      <c r="R13" s="54"/>
    </row>
    <row r="14" spans="1:21" s="7" customFormat="1" x14ac:dyDescent="0.2">
      <c r="A14" s="1"/>
      <c r="B14" s="1"/>
      <c r="C14" s="12"/>
      <c r="D14" s="12"/>
      <c r="E14" s="12"/>
      <c r="F14" s="12"/>
      <c r="G14" s="12"/>
      <c r="H14" s="12"/>
      <c r="I14" s="12"/>
      <c r="J14" s="12"/>
      <c r="K14" s="12"/>
      <c r="L14" s="12"/>
      <c r="M14" s="12"/>
      <c r="N14" s="12"/>
      <c r="O14" s="12"/>
      <c r="P14" s="12"/>
      <c r="Q14" s="12"/>
      <c r="R14" s="1"/>
    </row>
    <row r="15" spans="1:21" s="7" customFormat="1" x14ac:dyDescent="0.2">
      <c r="A15" s="1"/>
      <c r="B15" s="1"/>
      <c r="C15" s="12"/>
      <c r="D15" s="12"/>
      <c r="E15" s="12"/>
      <c r="F15" s="12"/>
      <c r="G15" s="12"/>
      <c r="H15" s="12"/>
      <c r="I15" s="12"/>
      <c r="J15" s="12"/>
      <c r="K15" s="12"/>
      <c r="L15" s="12"/>
      <c r="M15" s="12"/>
      <c r="N15" s="12"/>
      <c r="O15" s="12"/>
      <c r="P15" s="12"/>
      <c r="Q15" s="12"/>
      <c r="R15" s="1"/>
    </row>
    <row r="16" spans="1:21" s="7" customFormat="1" x14ac:dyDescent="0.2">
      <c r="C16" s="12"/>
      <c r="D16" s="12"/>
      <c r="E16" s="12"/>
      <c r="F16" s="12"/>
      <c r="G16" s="12"/>
      <c r="H16" s="12"/>
      <c r="I16" s="12"/>
      <c r="J16" s="12"/>
      <c r="K16" s="12"/>
      <c r="L16" s="12"/>
      <c r="M16" s="12"/>
      <c r="N16" s="12"/>
      <c r="O16" s="12"/>
      <c r="P16" s="12"/>
      <c r="Q16" s="12"/>
    </row>
    <row r="17" spans="1:18" x14ac:dyDescent="0.2">
      <c r="A17" s="7"/>
      <c r="B17" s="7"/>
      <c r="R17" s="7"/>
    </row>
  </sheetData>
  <mergeCells count="14">
    <mergeCell ref="L3:N3"/>
    <mergeCell ref="O3:Q3"/>
    <mergeCell ref="A3:A4"/>
    <mergeCell ref="B3:B4"/>
    <mergeCell ref="C9:E9"/>
    <mergeCell ref="F9:H9"/>
    <mergeCell ref="I9:K9"/>
    <mergeCell ref="L9:N9"/>
    <mergeCell ref="O9:Q9"/>
    <mergeCell ref="A9:A10"/>
    <mergeCell ref="B9:B10"/>
    <mergeCell ref="C3:E3"/>
    <mergeCell ref="F3:H3"/>
    <mergeCell ref="I3:K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홍새롬(법의학과)</dc:creator>
  <cp:lastModifiedBy>HOME</cp:lastModifiedBy>
  <dcterms:created xsi:type="dcterms:W3CDTF">2017-08-15T23:52:23Z</dcterms:created>
  <dcterms:modified xsi:type="dcterms:W3CDTF">2020-01-17T01:09:37Z</dcterms:modified>
</cp:coreProperties>
</file>